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Nov. (10Pprinc)\"/>
    </mc:Choice>
  </mc:AlternateContent>
  <xr:revisionPtr revIDLastSave="0" documentId="13_ncr:1_{E3652359-C5C9-4141-8855-057E2EC643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K20" i="2"/>
  <c r="K30" i="2"/>
  <c r="L20" i="2"/>
  <c r="M20" i="2"/>
  <c r="N20" i="2"/>
  <c r="O20" i="2"/>
  <c r="J20" i="2"/>
  <c r="I52" i="2"/>
  <c r="J52" i="2"/>
  <c r="K52" i="2"/>
  <c r="L52" i="2"/>
  <c r="M52" i="2"/>
  <c r="N52" i="2"/>
  <c r="O52" i="2"/>
  <c r="H52" i="2"/>
  <c r="I42" i="2"/>
  <c r="J42" i="2"/>
  <c r="K42" i="2"/>
  <c r="L42" i="2"/>
  <c r="M42" i="2"/>
  <c r="N42" i="2"/>
  <c r="O42" i="2"/>
  <c r="H42" i="2"/>
  <c r="I40" i="2"/>
  <c r="J40" i="2"/>
  <c r="K40" i="2"/>
  <c r="L40" i="2"/>
  <c r="M40" i="2"/>
  <c r="N40" i="2"/>
  <c r="O40" i="2"/>
  <c r="H40" i="2"/>
  <c r="I30" i="2"/>
  <c r="J30" i="2"/>
  <c r="L30" i="2"/>
  <c r="M30" i="2"/>
  <c r="N30" i="2"/>
  <c r="O30" i="2"/>
  <c r="H30" i="2"/>
  <c r="I20" i="2"/>
  <c r="H20" i="2"/>
  <c r="I14" i="2"/>
  <c r="J14" i="2"/>
  <c r="K14" i="2"/>
  <c r="M14" i="2"/>
  <c r="N14" i="2"/>
  <c r="O14" i="2"/>
  <c r="H14" i="2"/>
  <c r="P14" i="2" l="1"/>
  <c r="I57" i="2"/>
  <c r="P19" i="2" l="1"/>
  <c r="P15" i="2"/>
  <c r="B52" i="2" l="1"/>
  <c r="E42" i="2"/>
  <c r="F42" i="2"/>
  <c r="G42" i="2"/>
  <c r="E30" i="2"/>
  <c r="F30" i="2"/>
  <c r="G30" i="2"/>
  <c r="E20" i="2"/>
  <c r="F20" i="2"/>
  <c r="G20" i="2"/>
  <c r="P53" i="2"/>
  <c r="P54" i="2"/>
  <c r="P55" i="2"/>
  <c r="P56" i="2"/>
  <c r="P43" i="2"/>
  <c r="P44" i="2"/>
  <c r="P45" i="2"/>
  <c r="P46" i="2"/>
  <c r="P47" i="2"/>
  <c r="P48" i="2"/>
  <c r="P49" i="2"/>
  <c r="P50" i="2"/>
  <c r="P51" i="2"/>
  <c r="P41" i="2"/>
  <c r="P31" i="2"/>
  <c r="P32" i="2"/>
  <c r="P33" i="2"/>
  <c r="P34" i="2"/>
  <c r="P35" i="2"/>
  <c r="P36" i="2"/>
  <c r="P37" i="2"/>
  <c r="P38" i="2"/>
  <c r="P39" i="2"/>
  <c r="P22" i="2"/>
  <c r="P21" i="2"/>
  <c r="P23" i="2"/>
  <c r="P24" i="2"/>
  <c r="P25" i="2"/>
  <c r="P26" i="2"/>
  <c r="P27" i="2"/>
  <c r="P28" i="2"/>
  <c r="P29" i="2"/>
  <c r="P17" i="2"/>
  <c r="P16" i="2"/>
  <c r="P18" i="2"/>
  <c r="D52" i="2"/>
  <c r="D42" i="2"/>
  <c r="D30" i="2"/>
  <c r="P30" i="2" s="1"/>
  <c r="D20" i="2"/>
  <c r="E14" i="2"/>
  <c r="F14" i="2"/>
  <c r="G14" i="2"/>
  <c r="D14" i="2"/>
  <c r="C40" i="2"/>
  <c r="D40" i="2"/>
  <c r="E40" i="2"/>
  <c r="F40" i="2"/>
  <c r="G40" i="2"/>
  <c r="B40" i="2"/>
  <c r="P52" i="2" l="1"/>
  <c r="P20" i="2"/>
  <c r="P40" i="2"/>
  <c r="F57" i="2"/>
  <c r="E57" i="2"/>
  <c r="M57" i="2"/>
  <c r="L57" i="2"/>
  <c r="H57" i="2"/>
  <c r="D57" i="2"/>
  <c r="P42" i="2"/>
  <c r="K57" i="2"/>
  <c r="J57" i="2"/>
  <c r="O57" i="2"/>
  <c r="G57" i="2"/>
  <c r="N57" i="2"/>
  <c r="B42" i="2"/>
  <c r="C42" i="2"/>
  <c r="P57" i="2" l="1"/>
  <c r="C30" i="2"/>
  <c r="C20" i="2"/>
  <c r="C14" i="2"/>
  <c r="B30" i="2"/>
  <c r="B20" i="2"/>
  <c r="B14" i="2"/>
  <c r="B57" i="2" l="1"/>
  <c r="C52" i="2"/>
  <c r="C57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<sst xmlns="http://schemas.openxmlformats.org/spreadsheetml/2006/main" count="74" uniqueCount="74">
  <si>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</si>
  <si>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</si>
  <si>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</si>
  <si>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</si>
  <si>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</si>
  <si>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</si>
  <si>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</si>
  <si>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</si>
  <si>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</si>
  <si>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</si>
  <si>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</si>
  <si>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</si>
  <si>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</si>
  <si>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</si>
  <si>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</si>
  <si>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</si>
  <si>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</si>
  <si>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</si>
  <si>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</si>
  <si>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</si>
  <si>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</si>
  <si>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</si>
  <si>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</si>
  <si>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</si>
  <si>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</si>
  <si>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</si>
  <si>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</si>
  <si>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</si>
  <si>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</si>
  <si>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</si>
  <si>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</si>
  <si>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</si>
  <si>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</si>
  <si>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</si>
  <si>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</si>
  <si>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</si>
  <si>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</si>
  <si>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</si>
  <si>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</si>
  <si>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</si>
  <si>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</si>
  <si>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</si>
  <si>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</si>
  <si>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</si>
  <si>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</si>
  <si>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</si>
  <si>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</si>
  <si>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</si>
  <si>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</si>
  <si>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</si>
  <si>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</si>
  <si>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</si>
  <si>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JUAN DE LA MAGUANA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</si>
  <si>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</si>
  <si>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</si>
  <si>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</si>
  <si>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</si>
  <si>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</si>
  <si>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</si>
  <si>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</si>
  <si>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</si>
  <si>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</si>
  <si>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</si>
  <si>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</si>
  <si>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</si>
  <si>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</si>
  <si>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</si>
  <si>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</si>
  <si>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</si>
  <si>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</si>
  <si>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</si>
  <si>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</si>
  <si>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>DEL 1 AL 30 DE NOVIEMBRE 2025</t>
  </si>
  <si>
    <t xml:space="preserve">         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</si>
</sst>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0" borderId="0" xfId="1" applyFont="1" applyFill="1"/>
    <xf numFmtId="43" fontId="1" fillId="2" borderId="2" xfId="1" applyFont="1" applyFill="1" applyBorder="1" applyAlignment="1">
      <alignment horizontal="center" vertical="center" wrapText="1"/>
    </xf>
    <xf numFmtId="43" fontId="1" fillId="5" borderId="0" xfId="1" applyFont="1" applyFill="1"/>
    <xf numFmtId="0" fontId="1" fillId="0" borderId="0" xfId="0" applyFont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</xdr:row>
      <xdr:rowOff>28989</xdr:rowOff>
    </xdr:from>
    <xdr:to>
      <xdr:col>7</xdr:col>
      <xdr:colOff>76200</xdr:colOff>
      <xdr:row>6</xdr:row>
      <xdr:rowOff>74625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7886A78-31B6-4392-B6C0-EA63DE25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409989"/>
          <a:ext cx="2562225" cy="115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69"/>
  <sheetViews>
    <sheetView showGridLines="0" tabSelected="1" topLeftCell="A47" zoomScaleNormal="100" workbookViewId="0">
      <pane xSplit="1" topLeftCell="B1" activePane="topRight" state="frozen"/>
      <selection pane="topRight" activeCell="A3" sqref="A3:P69"/>
    </sheetView>
  </sheetViews>
  <sheetFormatPr baseColWidth="10" defaultColWidth="9.140625" defaultRowHeight="15" x14ac:dyDescent="0.25"/>
  <cols>
    <col min="1" max="1" width="61.85546875" customWidth="1"/>
    <col min="2" max="2" width="16.7109375" customWidth="1"/>
    <col min="3" max="3" width="17.85546875" customWidth="1"/>
    <col min="4" max="4" width="11.5703125" bestFit="1" customWidth="1"/>
    <col min="5" max="11" width="12.57031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9.85546875" customWidth="1"/>
    <col min="16" max="16" width="14.140625" bestFit="1" customWidth="1"/>
  </cols>
  <sheetData>
    <row r="6" spans="1:16" ht="42" customHeight="1" x14ac:dyDescent="0.25">
      <c r="A6" s="33"/>
      <c r="B6" s="33"/>
      <c r="C6" s="33"/>
      <c r="E6" s="6"/>
    </row>
    <row r="7" spans="1:16" ht="24" customHeight="1" x14ac:dyDescent="0.25">
      <c r="A7" s="36" t="s">
        <v>52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18.75" x14ac:dyDescent="0.25">
      <c r="A8" s="37" t="s">
        <v>51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25">
      <c r="A9" s="34" t="s">
        <v>72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x14ac:dyDescent="0.25">
      <c r="A10" s="32"/>
      <c r="B10" s="32"/>
      <c r="C10" s="32"/>
      <c r="E10" s="6"/>
    </row>
    <row r="11" spans="1:16" ht="31.5" x14ac:dyDescent="0.25">
      <c r="A11" s="4" t="s">
        <v>0</v>
      </c>
      <c r="B11" s="5" t="s">
        <v>48</v>
      </c>
      <c r="C11" s="5" t="s">
        <v>34</v>
      </c>
      <c r="D11" s="35" t="s">
        <v>53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6" ht="15.75" x14ac:dyDescent="0.25">
      <c r="A12" s="4"/>
      <c r="B12" s="5"/>
      <c r="C12" s="5"/>
      <c r="D12" s="18" t="s">
        <v>54</v>
      </c>
      <c r="E12" s="18" t="s">
        <v>55</v>
      </c>
      <c r="F12" s="18" t="s">
        <v>56</v>
      </c>
      <c r="G12" s="18" t="s">
        <v>57</v>
      </c>
      <c r="H12" s="18" t="s">
        <v>58</v>
      </c>
      <c r="I12" s="18" t="s">
        <v>59</v>
      </c>
      <c r="J12" s="18" t="s">
        <v>60</v>
      </c>
      <c r="K12" s="18" t="s">
        <v>61</v>
      </c>
      <c r="L12" s="18" t="s">
        <v>62</v>
      </c>
      <c r="M12" s="18" t="s">
        <v>63</v>
      </c>
      <c r="N12" s="18" t="s">
        <v>64</v>
      </c>
      <c r="O12" s="18" t="s">
        <v>65</v>
      </c>
      <c r="P12" s="19" t="s">
        <v>66</v>
      </c>
    </row>
    <row r="13" spans="1:16" x14ac:dyDescent="0.25">
      <c r="A13" s="1" t="s">
        <v>1</v>
      </c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s="26" customFormat="1" x14ac:dyDescent="0.25">
      <c r="A14" s="20" t="s">
        <v>2</v>
      </c>
      <c r="B14" s="21">
        <f>+B15+B16+B17+B18+B19</f>
        <v>8780777</v>
      </c>
      <c r="C14" s="21">
        <f>+C15+C16+C17+C18+C19</f>
        <v>9280777</v>
      </c>
      <c r="D14" s="25">
        <f>SUM(D15:D19)</f>
        <v>611272.87</v>
      </c>
      <c r="E14" s="25">
        <f t="shared" ref="E14:G14" si="0">SUM(E15:E19)</f>
        <v>907825.17</v>
      </c>
      <c r="F14" s="25">
        <f t="shared" si="0"/>
        <v>995403.28</v>
      </c>
      <c r="G14" s="25">
        <f t="shared" si="0"/>
        <v>832356.19</v>
      </c>
      <c r="H14" s="25">
        <f>SUM(H15:H19)</f>
        <v>935155.98</v>
      </c>
      <c r="I14" s="25">
        <f t="shared" ref="I14:O14" si="1">SUM(I15:I19)</f>
        <v>745813.69</v>
      </c>
      <c r="J14" s="25">
        <f t="shared" si="1"/>
        <v>844120.12999999989</v>
      </c>
      <c r="K14" s="25">
        <f t="shared" si="1"/>
        <v>818508.69</v>
      </c>
      <c r="L14" s="25">
        <f>SUM(L15:L19)</f>
        <v>818508.69</v>
      </c>
      <c r="M14" s="25">
        <f t="shared" si="1"/>
        <v>1266626.48</v>
      </c>
      <c r="N14" s="25">
        <f t="shared" si="1"/>
        <v>169187.5</v>
      </c>
      <c r="O14" s="25">
        <f t="shared" si="1"/>
        <v>0</v>
      </c>
      <c r="P14" s="25">
        <f>SUM(D14:O14)</f>
        <v>8944778.6699999999</v>
      </c>
    </row>
    <row r="15" spans="1:16" x14ac:dyDescent="0.25">
      <c r="A15" s="2" t="s">
        <v>3</v>
      </c>
      <c r="B15" s="11">
        <v>6448777</v>
      </c>
      <c r="C15" s="11">
        <v>6835879</v>
      </c>
      <c r="D15" s="14">
        <v>530500</v>
      </c>
      <c r="E15" s="14">
        <v>787500</v>
      </c>
      <c r="F15" s="14">
        <v>888351.98</v>
      </c>
      <c r="G15" s="14">
        <v>722000</v>
      </c>
      <c r="H15" s="14">
        <v>655266.04</v>
      </c>
      <c r="I15" s="14">
        <v>647000</v>
      </c>
      <c r="J15" s="14">
        <v>722611.44</v>
      </c>
      <c r="K15" s="14">
        <v>697000</v>
      </c>
      <c r="L15" s="14">
        <v>697000</v>
      </c>
      <c r="M15" s="14">
        <v>182000</v>
      </c>
      <c r="N15" s="14">
        <v>154187.5</v>
      </c>
      <c r="O15" s="14"/>
      <c r="P15" s="23">
        <f>SUM(D15:O15)</f>
        <v>6683416.959999999</v>
      </c>
    </row>
    <row r="16" spans="1:16" x14ac:dyDescent="0.25">
      <c r="A16" s="2" t="s">
        <v>4</v>
      </c>
      <c r="B16" s="11">
        <v>900000</v>
      </c>
      <c r="C16" s="11">
        <v>1312898</v>
      </c>
      <c r="D16" s="14"/>
      <c r="E16" s="14"/>
      <c r="F16" s="14"/>
      <c r="G16" s="14"/>
      <c r="H16" s="14">
        <v>183000</v>
      </c>
      <c r="I16" s="14"/>
      <c r="J16" s="14">
        <v>15000</v>
      </c>
      <c r="K16" s="14">
        <v>15000</v>
      </c>
      <c r="L16" s="14">
        <v>15000</v>
      </c>
      <c r="M16" s="14">
        <v>1056616.68</v>
      </c>
      <c r="N16" s="14">
        <v>15000</v>
      </c>
      <c r="O16" s="14"/>
      <c r="P16" s="23">
        <f t="shared" ref="P16:P18" si="2">SUM(D16:O16)</f>
        <v>1299616.68</v>
      </c>
    </row>
    <row r="17" spans="1:17" x14ac:dyDescent="0.25">
      <c r="A17" s="2" t="s">
        <v>35</v>
      </c>
      <c r="B17" s="11"/>
      <c r="C17" s="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3">
        <f>SUM(D17:O17)</f>
        <v>0</v>
      </c>
    </row>
    <row r="18" spans="1:17" x14ac:dyDescent="0.25">
      <c r="A18" s="2" t="s">
        <v>5</v>
      </c>
      <c r="B18" s="11">
        <v>450000</v>
      </c>
      <c r="C18" s="11">
        <v>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3">
        <f t="shared" si="2"/>
        <v>0</v>
      </c>
    </row>
    <row r="19" spans="1:17" x14ac:dyDescent="0.25">
      <c r="A19" s="2" t="s">
        <v>6</v>
      </c>
      <c r="B19" s="10">
        <v>982000</v>
      </c>
      <c r="C19" s="10">
        <v>1132000</v>
      </c>
      <c r="D19" s="14">
        <v>80772.87</v>
      </c>
      <c r="E19" s="14">
        <v>120325.17</v>
      </c>
      <c r="F19" s="14">
        <v>107051.3</v>
      </c>
      <c r="G19" s="14">
        <v>110356.19</v>
      </c>
      <c r="H19" s="14">
        <v>96889.94</v>
      </c>
      <c r="I19" s="14">
        <v>98813.69</v>
      </c>
      <c r="J19" s="14">
        <v>106508.69</v>
      </c>
      <c r="K19" s="14">
        <v>106508.69</v>
      </c>
      <c r="L19" s="14">
        <v>106508.69</v>
      </c>
      <c r="M19" s="14">
        <v>28009.8</v>
      </c>
      <c r="N19" s="14"/>
      <c r="O19" s="14"/>
      <c r="P19" s="23">
        <f>SUM(D19:O19)</f>
        <v>961745.0299999998</v>
      </c>
    </row>
    <row r="20" spans="1:17" s="26" customFormat="1" x14ac:dyDescent="0.25">
      <c r="A20" s="20" t="s">
        <v>7</v>
      </c>
      <c r="B20" s="22">
        <f>+B21+B22+B23+B24+B25+B26+B27+B28+B29</f>
        <v>4229850</v>
      </c>
      <c r="C20" s="22">
        <f>+C21+C22+C23+C24+C25+C26+C27+C28+C29</f>
        <v>3918559</v>
      </c>
      <c r="D20" s="25">
        <f>SUM(D21:D29)</f>
        <v>0</v>
      </c>
      <c r="E20" s="25">
        <f t="shared" ref="E20:G20" si="3">SUM(E21:E29)</f>
        <v>0</v>
      </c>
      <c r="F20" s="25">
        <f t="shared" si="3"/>
        <v>0</v>
      </c>
      <c r="G20" s="25">
        <f t="shared" si="3"/>
        <v>552369.22</v>
      </c>
      <c r="H20" s="25">
        <f>SUM(H21:H29)</f>
        <v>104479.75</v>
      </c>
      <c r="I20" s="25">
        <f t="shared" ref="I20" si="4">SUM(I21:I29)</f>
        <v>53852.99</v>
      </c>
      <c r="J20" s="25">
        <f>SUM(J21:J29)</f>
        <v>79586.720000000001</v>
      </c>
      <c r="K20" s="25">
        <f>SUM(K21:K29)</f>
        <v>133170.44</v>
      </c>
      <c r="L20" s="25">
        <f t="shared" ref="L20:O20" si="5">SUM(L21:L29)</f>
        <v>38785.5</v>
      </c>
      <c r="M20" s="25">
        <f t="shared" si="5"/>
        <v>38785.5</v>
      </c>
      <c r="N20" s="25">
        <f t="shared" si="5"/>
        <v>314911.48000000004</v>
      </c>
      <c r="O20" s="25">
        <f t="shared" si="5"/>
        <v>0</v>
      </c>
      <c r="P20" s="25">
        <f>SUM(D20:O20)</f>
        <v>1315941.5999999999</v>
      </c>
    </row>
    <row r="21" spans="1:17" x14ac:dyDescent="0.25">
      <c r="A21" s="2" t="s">
        <v>8</v>
      </c>
      <c r="B21" s="11">
        <v>600000</v>
      </c>
      <c r="C21" s="11">
        <v>600000</v>
      </c>
      <c r="D21" s="14"/>
      <c r="E21" s="14"/>
      <c r="F21" s="14"/>
      <c r="G21" s="14">
        <v>172773.75</v>
      </c>
      <c r="H21" s="14">
        <v>104479.75</v>
      </c>
      <c r="I21" s="14"/>
      <c r="J21" s="14">
        <v>79586.720000000001</v>
      </c>
      <c r="K21" s="14">
        <v>57882.91</v>
      </c>
      <c r="L21" s="14">
        <v>38785.5</v>
      </c>
      <c r="M21" s="14">
        <v>38785.5</v>
      </c>
      <c r="N21" s="14">
        <v>220196.85</v>
      </c>
      <c r="O21" s="14"/>
      <c r="P21" s="23">
        <f t="shared" ref="P21:P29" si="6">SUM(D21:O21)</f>
        <v>712490.98</v>
      </c>
    </row>
    <row r="22" spans="1:17" x14ac:dyDescent="0.25">
      <c r="A22" s="2" t="s">
        <v>9</v>
      </c>
      <c r="B22" s="11">
        <v>1500000</v>
      </c>
      <c r="C22" s="11">
        <v>625000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3">
        <f>SUM(D22:O22)</f>
        <v>0</v>
      </c>
    </row>
    <row r="23" spans="1:17" x14ac:dyDescent="0.25">
      <c r="A23" s="2" t="s">
        <v>10</v>
      </c>
      <c r="B23" s="11">
        <v>550000</v>
      </c>
      <c r="C23" s="11">
        <v>475000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>
        <v>57200</v>
      </c>
      <c r="O23" s="14"/>
      <c r="P23" s="23">
        <f t="shared" si="6"/>
        <v>57200</v>
      </c>
    </row>
    <row r="24" spans="1:17" ht="18" customHeight="1" x14ac:dyDescent="0.25">
      <c r="A24" s="2" t="s">
        <v>11</v>
      </c>
      <c r="B24" s="11">
        <v>200000</v>
      </c>
      <c r="C24" s="11">
        <v>200000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3">
        <f t="shared" si="6"/>
        <v>0</v>
      </c>
    </row>
    <row r="25" spans="1:17" x14ac:dyDescent="0.25">
      <c r="A25" s="2" t="s">
        <v>12</v>
      </c>
      <c r="B25" s="11">
        <v>100000</v>
      </c>
      <c r="C25" s="11">
        <v>100000</v>
      </c>
      <c r="D25" s="14"/>
      <c r="E25" s="14"/>
      <c r="F25" s="14"/>
      <c r="G25" s="14"/>
      <c r="H25" s="14"/>
      <c r="I25" s="14">
        <v>48847.5</v>
      </c>
      <c r="J25" s="14"/>
      <c r="K25" s="14"/>
      <c r="L25" s="14"/>
      <c r="M25" s="14"/>
      <c r="N25" s="14"/>
      <c r="O25" s="14"/>
      <c r="P25" s="23">
        <f t="shared" si="6"/>
        <v>48847.5</v>
      </c>
    </row>
    <row r="26" spans="1:17" x14ac:dyDescent="0.25">
      <c r="A26" s="2" t="s">
        <v>13</v>
      </c>
      <c r="B26" s="11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3">
        <f t="shared" si="6"/>
        <v>0</v>
      </c>
      <c r="Q26" s="26"/>
    </row>
    <row r="27" spans="1:17" ht="30" x14ac:dyDescent="0.25">
      <c r="A27" s="2" t="s">
        <v>14</v>
      </c>
      <c r="B27" s="13">
        <v>200000</v>
      </c>
      <c r="C27" s="13">
        <v>976000</v>
      </c>
      <c r="D27" s="14"/>
      <c r="E27" s="14"/>
      <c r="F27" s="14"/>
      <c r="G27" s="14">
        <v>379595.47</v>
      </c>
      <c r="H27" s="14"/>
      <c r="I27" s="14"/>
      <c r="J27" s="14"/>
      <c r="K27" s="14"/>
      <c r="L27" s="14"/>
      <c r="M27" s="14"/>
      <c r="N27" s="14">
        <v>13763.9</v>
      </c>
      <c r="O27" s="14"/>
      <c r="P27" s="23">
        <f t="shared" si="6"/>
        <v>393359.37</v>
      </c>
    </row>
    <row r="28" spans="1:17" x14ac:dyDescent="0.25">
      <c r="A28" s="2" t="s">
        <v>15</v>
      </c>
      <c r="B28" s="11">
        <v>579850</v>
      </c>
      <c r="C28" s="11">
        <v>579850</v>
      </c>
      <c r="D28" s="14"/>
      <c r="E28" s="14"/>
      <c r="F28" s="14"/>
      <c r="G28" s="14"/>
      <c r="H28" s="14"/>
      <c r="I28" s="14">
        <v>450.24</v>
      </c>
      <c r="J28" s="14"/>
      <c r="K28" s="14">
        <v>21571.4</v>
      </c>
      <c r="L28" s="14"/>
      <c r="M28" s="14"/>
      <c r="N28" s="14">
        <v>10417.530000000001</v>
      </c>
      <c r="O28" s="14"/>
      <c r="P28" s="23">
        <f t="shared" si="6"/>
        <v>32439.170000000006</v>
      </c>
    </row>
    <row r="29" spans="1:17" x14ac:dyDescent="0.25">
      <c r="A29" s="2" t="s">
        <v>36</v>
      </c>
      <c r="B29" s="10">
        <v>500000</v>
      </c>
      <c r="C29" s="10">
        <v>362709</v>
      </c>
      <c r="D29" s="14"/>
      <c r="E29" s="14"/>
      <c r="F29" s="14"/>
      <c r="G29" s="14"/>
      <c r="H29" s="14"/>
      <c r="I29" s="14">
        <v>4555.25</v>
      </c>
      <c r="J29" s="14"/>
      <c r="K29" s="14">
        <v>53716.13</v>
      </c>
      <c r="L29" s="14"/>
      <c r="M29" s="14"/>
      <c r="N29" s="14">
        <v>13333.2</v>
      </c>
      <c r="O29" s="14"/>
      <c r="P29" s="23">
        <f t="shared" si="6"/>
        <v>71604.58</v>
      </c>
    </row>
    <row r="30" spans="1:17" s="26" customFormat="1" x14ac:dyDescent="0.25">
      <c r="A30" s="20" t="s">
        <v>16</v>
      </c>
      <c r="B30" s="22">
        <f>+B31+B32+B33+B34+B35+B36+B37+B38+B39</f>
        <v>4350000</v>
      </c>
      <c r="C30" s="22">
        <f>+C31+C32+C33+C34+C35+C36+C37+C38+C39</f>
        <v>4440000</v>
      </c>
      <c r="D30" s="25">
        <f>SUM(D31:D39)</f>
        <v>0</v>
      </c>
      <c r="E30" s="25">
        <f t="shared" ref="E30:G30" si="7">SUM(E31:E39)</f>
        <v>0</v>
      </c>
      <c r="F30" s="25">
        <f t="shared" si="7"/>
        <v>0</v>
      </c>
      <c r="G30" s="25">
        <f t="shared" si="7"/>
        <v>0</v>
      </c>
      <c r="H30" s="25">
        <f>SUM(H31:H39)</f>
        <v>49324.800000000003</v>
      </c>
      <c r="I30" s="25">
        <f t="shared" ref="I30:O30" si="8">SUM(I31:I39)</f>
        <v>103112.37000000001</v>
      </c>
      <c r="J30" s="25">
        <f t="shared" si="8"/>
        <v>0</v>
      </c>
      <c r="K30" s="25">
        <f>SUM(K31:K39)</f>
        <v>159273.27000000002</v>
      </c>
      <c r="L30" s="25">
        <f t="shared" si="8"/>
        <v>37091.449999999997</v>
      </c>
      <c r="M30" s="25">
        <f t="shared" si="8"/>
        <v>47261.49</v>
      </c>
      <c r="N30" s="25">
        <f t="shared" si="8"/>
        <v>107496.47</v>
      </c>
      <c r="O30" s="25">
        <f t="shared" si="8"/>
        <v>0</v>
      </c>
      <c r="P30" s="25">
        <f>SUM(D30:O30)</f>
        <v>503559.85000000009</v>
      </c>
    </row>
    <row r="31" spans="1:17" x14ac:dyDescent="0.25">
      <c r="A31" s="2" t="s">
        <v>17</v>
      </c>
      <c r="B31" s="11">
        <v>500000</v>
      </c>
      <c r="C31" s="11">
        <v>545000</v>
      </c>
      <c r="D31" s="14"/>
      <c r="E31" s="14"/>
      <c r="F31" s="14"/>
      <c r="G31" s="14"/>
      <c r="H31" s="14"/>
      <c r="I31" s="14">
        <v>10654.27</v>
      </c>
      <c r="J31" s="14"/>
      <c r="K31" s="14"/>
      <c r="L31" s="14"/>
      <c r="M31" s="14"/>
      <c r="N31" s="14">
        <v>14758.83</v>
      </c>
      <c r="O31" s="14"/>
      <c r="P31" s="23">
        <f t="shared" ref="P31:P39" si="9">SUM(D31:O31)</f>
        <v>25413.1</v>
      </c>
    </row>
    <row r="32" spans="1:17" x14ac:dyDescent="0.25">
      <c r="A32" s="2" t="s">
        <v>18</v>
      </c>
      <c r="B32" s="11">
        <v>100000</v>
      </c>
      <c r="C32" s="11">
        <v>100000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>
        <v>519.03</v>
      </c>
      <c r="O32" s="14"/>
      <c r="P32" s="23">
        <f t="shared" si="9"/>
        <v>519.03</v>
      </c>
    </row>
    <row r="33" spans="1:16" x14ac:dyDescent="0.25">
      <c r="A33" s="2" t="s">
        <v>19</v>
      </c>
      <c r="B33" s="11">
        <v>50000</v>
      </c>
      <c r="C33" s="11">
        <v>95000</v>
      </c>
      <c r="D33" s="14"/>
      <c r="E33" s="14"/>
      <c r="F33" s="14"/>
      <c r="G33" s="14"/>
      <c r="H33" s="14"/>
      <c r="I33" s="14">
        <v>18908.91</v>
      </c>
      <c r="J33" s="14"/>
      <c r="K33" s="14"/>
      <c r="L33" s="14"/>
      <c r="M33" s="14"/>
      <c r="N33" s="14">
        <v>6691.9</v>
      </c>
      <c r="O33" s="14"/>
      <c r="P33" s="23">
        <f t="shared" si="9"/>
        <v>25600.809999999998</v>
      </c>
    </row>
    <row r="34" spans="1:16" x14ac:dyDescent="0.25">
      <c r="A34" s="2" t="s">
        <v>20</v>
      </c>
      <c r="B34" s="11"/>
      <c r="C34" s="1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3">
        <f t="shared" si="9"/>
        <v>0</v>
      </c>
    </row>
    <row r="35" spans="1:16" x14ac:dyDescent="0.25">
      <c r="A35" s="2" t="s">
        <v>21</v>
      </c>
      <c r="B35" s="10"/>
      <c r="C35" s="10">
        <v>20000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>
        <v>7852.55</v>
      </c>
      <c r="O35" s="14"/>
      <c r="P35" s="23">
        <f t="shared" si="9"/>
        <v>7852.55</v>
      </c>
    </row>
    <row r="36" spans="1:16" x14ac:dyDescent="0.25">
      <c r="A36" s="2" t="s">
        <v>22</v>
      </c>
      <c r="B36" s="11"/>
      <c r="C36" s="11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3">
        <f t="shared" si="9"/>
        <v>0</v>
      </c>
    </row>
    <row r="37" spans="1:16" ht="26.25" customHeight="1" x14ac:dyDescent="0.25">
      <c r="A37" s="2" t="s">
        <v>23</v>
      </c>
      <c r="B37" s="11">
        <v>3000000</v>
      </c>
      <c r="C37" s="11">
        <v>3000000</v>
      </c>
      <c r="D37" s="14"/>
      <c r="E37" s="14"/>
      <c r="F37" s="14"/>
      <c r="G37" s="14"/>
      <c r="H37" s="14">
        <v>49324.800000000003</v>
      </c>
      <c r="I37" s="14">
        <v>42754.3</v>
      </c>
      <c r="J37" s="14"/>
      <c r="K37" s="14">
        <v>119401.99</v>
      </c>
      <c r="L37" s="14">
        <v>37091.449999999997</v>
      </c>
      <c r="M37" s="14">
        <v>47261.49</v>
      </c>
      <c r="N37" s="14">
        <v>60440.23</v>
      </c>
      <c r="O37" s="14"/>
      <c r="P37" s="23">
        <f t="shared" si="9"/>
        <v>356274.26</v>
      </c>
    </row>
    <row r="38" spans="1:16" ht="30" x14ac:dyDescent="0.25">
      <c r="A38" s="2" t="s">
        <v>37</v>
      </c>
      <c r="B38" s="11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3">
        <f t="shared" si="9"/>
        <v>0</v>
      </c>
    </row>
    <row r="39" spans="1:16" x14ac:dyDescent="0.25">
      <c r="A39" s="2" t="s">
        <v>24</v>
      </c>
      <c r="B39" s="11">
        <v>700000</v>
      </c>
      <c r="C39" s="11">
        <v>680000</v>
      </c>
      <c r="D39" s="14"/>
      <c r="E39" s="14"/>
      <c r="F39" s="14"/>
      <c r="G39" s="14"/>
      <c r="H39" s="14"/>
      <c r="I39" s="14">
        <v>30794.89</v>
      </c>
      <c r="J39" s="14"/>
      <c r="K39" s="14">
        <v>39871.279999999999</v>
      </c>
      <c r="L39" s="14"/>
      <c r="M39" s="14"/>
      <c r="N39" s="14">
        <v>17233.93</v>
      </c>
      <c r="O39" s="14"/>
      <c r="P39" s="23">
        <f t="shared" si="9"/>
        <v>87900.1</v>
      </c>
    </row>
    <row r="40" spans="1:16" s="26" customFormat="1" x14ac:dyDescent="0.25">
      <c r="A40" s="20" t="s">
        <v>25</v>
      </c>
      <c r="B40" s="22">
        <f>B41</f>
        <v>5212709</v>
      </c>
      <c r="C40" s="22">
        <f t="shared" ref="C40:G40" si="10">C41</f>
        <v>5350000</v>
      </c>
      <c r="D40" s="21">
        <f t="shared" si="10"/>
        <v>300000</v>
      </c>
      <c r="E40" s="21">
        <f t="shared" si="10"/>
        <v>300000</v>
      </c>
      <c r="F40" s="21">
        <f t="shared" si="10"/>
        <v>300000</v>
      </c>
      <c r="G40" s="21">
        <f t="shared" si="10"/>
        <v>300000</v>
      </c>
      <c r="H40" s="21">
        <f>H41</f>
        <v>300000</v>
      </c>
      <c r="I40" s="21">
        <f t="shared" ref="I40:O40" si="11">I41</f>
        <v>550000</v>
      </c>
      <c r="J40" s="21">
        <f t="shared" si="11"/>
        <v>550000</v>
      </c>
      <c r="K40" s="21">
        <f t="shared" si="11"/>
        <v>550000</v>
      </c>
      <c r="L40" s="21">
        <f t="shared" si="11"/>
        <v>550000</v>
      </c>
      <c r="M40" s="21">
        <f t="shared" si="11"/>
        <v>550000</v>
      </c>
      <c r="N40" s="21">
        <f t="shared" si="11"/>
        <v>550000</v>
      </c>
      <c r="O40" s="21">
        <f t="shared" si="11"/>
        <v>0</v>
      </c>
      <c r="P40" s="25">
        <f>SUM(D40:O40)</f>
        <v>4800000</v>
      </c>
    </row>
    <row r="41" spans="1:16" x14ac:dyDescent="0.25">
      <c r="A41" s="2" t="s">
        <v>26</v>
      </c>
      <c r="B41" s="10">
        <v>5212709</v>
      </c>
      <c r="C41" s="10">
        <v>5350000</v>
      </c>
      <c r="D41" s="14">
        <v>300000</v>
      </c>
      <c r="E41" s="14">
        <v>300000</v>
      </c>
      <c r="F41" s="14">
        <v>300000</v>
      </c>
      <c r="G41" s="14">
        <v>300000</v>
      </c>
      <c r="H41" s="14">
        <v>300000</v>
      </c>
      <c r="I41" s="14">
        <v>550000</v>
      </c>
      <c r="J41" s="14">
        <v>550000</v>
      </c>
      <c r="K41" s="14">
        <v>550000</v>
      </c>
      <c r="L41" s="14">
        <v>550000</v>
      </c>
      <c r="M41" s="14">
        <v>550000</v>
      </c>
      <c r="N41" s="14">
        <v>550000</v>
      </c>
      <c r="O41" s="14"/>
      <c r="P41" s="14">
        <f>SUM(D41:O41)</f>
        <v>4800000</v>
      </c>
    </row>
    <row r="42" spans="1:16" s="26" customFormat="1" x14ac:dyDescent="0.25">
      <c r="A42" s="20" t="s">
        <v>27</v>
      </c>
      <c r="B42" s="22">
        <f>+B43+B44+B45+B46+B47+B48+B49+B50+B51</f>
        <v>200000</v>
      </c>
      <c r="C42" s="22">
        <f>+C43+C44+C45+C46+C47+C48+C49+C50+C51</f>
        <v>1260000</v>
      </c>
      <c r="D42" s="25">
        <f>SUM(D43:D51)</f>
        <v>0</v>
      </c>
      <c r="E42" s="25">
        <f>SUM(E43:E51)</f>
        <v>0</v>
      </c>
      <c r="F42" s="25">
        <f t="shared" ref="F42:G42" si="12">SUM(F43:F51)</f>
        <v>0</v>
      </c>
      <c r="G42" s="25">
        <f t="shared" si="12"/>
        <v>0</v>
      </c>
      <c r="H42" s="25">
        <f>SUM(H43:H51)</f>
        <v>0</v>
      </c>
      <c r="I42" s="25">
        <f t="shared" ref="I42:O42" si="13">SUM(I43:I51)</f>
        <v>10916.95</v>
      </c>
      <c r="J42" s="25">
        <f t="shared" si="13"/>
        <v>0</v>
      </c>
      <c r="K42" s="25">
        <f t="shared" si="13"/>
        <v>0</v>
      </c>
      <c r="L42" s="25">
        <f t="shared" si="13"/>
        <v>0</v>
      </c>
      <c r="M42" s="25">
        <f t="shared" si="13"/>
        <v>0</v>
      </c>
      <c r="N42" s="25">
        <f t="shared" si="13"/>
        <v>0</v>
      </c>
      <c r="O42" s="25">
        <f t="shared" si="13"/>
        <v>0</v>
      </c>
      <c r="P42" s="25">
        <f>SUM(D42:O42)</f>
        <v>10916.95</v>
      </c>
    </row>
    <row r="43" spans="1:16" x14ac:dyDescent="0.25">
      <c r="A43" s="2" t="s">
        <v>28</v>
      </c>
      <c r="B43" s="10">
        <v>160000</v>
      </c>
      <c r="C43" s="10">
        <v>220000</v>
      </c>
      <c r="D43" s="14"/>
      <c r="E43" s="14"/>
      <c r="F43" s="14"/>
      <c r="G43" s="14"/>
      <c r="H43" s="14"/>
      <c r="I43" s="14">
        <v>10916.95</v>
      </c>
      <c r="J43" s="14"/>
      <c r="K43" s="14"/>
      <c r="L43" s="14"/>
      <c r="M43" s="14"/>
      <c r="N43" s="14"/>
      <c r="O43" s="14"/>
      <c r="P43" s="23">
        <f>SUM(D43:O43)</f>
        <v>10916.95</v>
      </c>
    </row>
    <row r="44" spans="1:16" x14ac:dyDescent="0.25">
      <c r="A44" s="2" t="s">
        <v>29</v>
      </c>
      <c r="B44" s="10">
        <v>40000</v>
      </c>
      <c r="C44" s="10">
        <v>40000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3">
        <f t="shared" ref="P44:P51" si="14">SUM(D44:O44)</f>
        <v>0</v>
      </c>
    </row>
    <row r="45" spans="1:16" x14ac:dyDescent="0.25">
      <c r="A45" s="2" t="s">
        <v>30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3">
        <f t="shared" si="14"/>
        <v>0</v>
      </c>
    </row>
    <row r="46" spans="1:16" ht="30" x14ac:dyDescent="0.25">
      <c r="A46" s="2" t="s">
        <v>31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3">
        <f t="shared" si="14"/>
        <v>0</v>
      </c>
    </row>
    <row r="47" spans="1:16" x14ac:dyDescent="0.25">
      <c r="A47" s="2" t="s">
        <v>32</v>
      </c>
      <c r="B47" s="10"/>
      <c r="C47" s="10">
        <v>1000000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3">
        <f t="shared" si="14"/>
        <v>0</v>
      </c>
    </row>
    <row r="48" spans="1:16" x14ac:dyDescent="0.25">
      <c r="A48" s="2" t="s">
        <v>38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3">
        <f t="shared" si="14"/>
        <v>0</v>
      </c>
    </row>
    <row r="49" spans="1:16" x14ac:dyDescent="0.25">
      <c r="A49" s="2" t="s">
        <v>39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3">
        <f t="shared" si="14"/>
        <v>0</v>
      </c>
    </row>
    <row r="50" spans="1:16" x14ac:dyDescent="0.25">
      <c r="A50" s="2" t="s">
        <v>33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3">
        <f t="shared" si="14"/>
        <v>0</v>
      </c>
    </row>
    <row r="51" spans="1:16" ht="30" x14ac:dyDescent="0.25">
      <c r="A51" s="2" t="s">
        <v>40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3">
        <f t="shared" si="14"/>
        <v>0</v>
      </c>
    </row>
    <row r="52" spans="1:16" s="26" customFormat="1" x14ac:dyDescent="0.25">
      <c r="A52" s="20" t="s">
        <v>41</v>
      </c>
      <c r="B52" s="21">
        <f>SUM(B53:B56)</f>
        <v>0</v>
      </c>
      <c r="C52" s="22">
        <f>+C53+C54+C55+C56</f>
        <v>0</v>
      </c>
      <c r="D52" s="25">
        <f>SUM(D53:D56)</f>
        <v>0</v>
      </c>
      <c r="E52" s="25"/>
      <c r="F52" s="25"/>
      <c r="G52" s="25"/>
      <c r="H52" s="25">
        <f>H53+H54+H55+H56</f>
        <v>0</v>
      </c>
      <c r="I52" s="25">
        <f t="shared" ref="I52:P52" si="15">I53+I54+I55+I56</f>
        <v>0</v>
      </c>
      <c r="J52" s="25">
        <f t="shared" si="15"/>
        <v>0</v>
      </c>
      <c r="K52" s="25">
        <f t="shared" si="15"/>
        <v>0</v>
      </c>
      <c r="L52" s="25">
        <f t="shared" si="15"/>
        <v>0</v>
      </c>
      <c r="M52" s="25">
        <f t="shared" si="15"/>
        <v>0</v>
      </c>
      <c r="N52" s="25">
        <f t="shared" si="15"/>
        <v>0</v>
      </c>
      <c r="O52" s="25">
        <f t="shared" si="15"/>
        <v>0</v>
      </c>
      <c r="P52" s="25">
        <f t="shared" si="15"/>
        <v>0</v>
      </c>
    </row>
    <row r="53" spans="1:16" x14ac:dyDescent="0.25">
      <c r="A53" s="2" t="s">
        <v>42</v>
      </c>
      <c r="B53" s="10"/>
      <c r="C53" s="1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3">
        <f t="shared" ref="P53:P56" si="16">SUM(D53:O53)</f>
        <v>0</v>
      </c>
    </row>
    <row r="54" spans="1:16" x14ac:dyDescent="0.25">
      <c r="A54" s="2" t="s">
        <v>43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3">
        <f t="shared" si="16"/>
        <v>0</v>
      </c>
    </row>
    <row r="55" spans="1:16" x14ac:dyDescent="0.25">
      <c r="A55" s="2" t="s">
        <v>44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3">
        <f t="shared" si="16"/>
        <v>0</v>
      </c>
    </row>
    <row r="56" spans="1:16" ht="30" x14ac:dyDescent="0.25">
      <c r="A56" s="2" t="s">
        <v>45</v>
      </c>
      <c r="B56" s="10"/>
      <c r="C56" s="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3">
        <f t="shared" si="16"/>
        <v>0</v>
      </c>
    </row>
    <row r="57" spans="1:16" ht="15.75" x14ac:dyDescent="0.25">
      <c r="A57" s="3" t="s">
        <v>67</v>
      </c>
      <c r="B57" s="9">
        <f>SUM(B14+B20+B30+B40+B42+B52)</f>
        <v>22773336</v>
      </c>
      <c r="C57" s="9">
        <f>SUM(C14+C20+C30+C40+C42+C52)</f>
        <v>24249336</v>
      </c>
      <c r="D57" s="24">
        <f t="shared" ref="D57:M57" si="17">SUM(D14+D20+D30+D40+D42+D52)</f>
        <v>911272.87</v>
      </c>
      <c r="E57" s="24">
        <f>SUM(E14+E20+E30+E40+E42+E52)</f>
        <v>1207825.17</v>
      </c>
      <c r="F57" s="24">
        <f>SUM(F14+F20+F30+F40+F42+F52)</f>
        <v>1295403.28</v>
      </c>
      <c r="G57" s="24">
        <f t="shared" si="17"/>
        <v>1684725.41</v>
      </c>
      <c r="H57" s="24">
        <f t="shared" si="17"/>
        <v>1388960.53</v>
      </c>
      <c r="I57" s="24">
        <f>SUM(I14+I20+I30+I40+I42+I52)</f>
        <v>1463695.9999999998</v>
      </c>
      <c r="J57" s="24">
        <f t="shared" si="17"/>
        <v>1473706.8499999999</v>
      </c>
      <c r="K57" s="24">
        <f t="shared" si="17"/>
        <v>1660952.4</v>
      </c>
      <c r="L57" s="24">
        <f t="shared" si="17"/>
        <v>1444385.64</v>
      </c>
      <c r="M57" s="24">
        <f t="shared" si="17"/>
        <v>1902673.47</v>
      </c>
      <c r="N57" s="24">
        <f>SUM(N14+N20+N30+N40+N42+N52)</f>
        <v>1141595.4500000002</v>
      </c>
      <c r="O57" s="24">
        <f>SUM(O14+O20+O30+O40+O42+O52)</f>
        <v>0</v>
      </c>
      <c r="P57" s="24">
        <f>SUM(P14+P20+P30+P40+P42+P52)</f>
        <v>15575197.069999998</v>
      </c>
    </row>
    <row r="58" spans="1:16" x14ac:dyDescent="0.25">
      <c r="B58" s="10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ht="30" x14ac:dyDescent="0.25">
      <c r="A59" s="27" t="s">
        <v>68</v>
      </c>
      <c r="B59" s="27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ht="45" x14ac:dyDescent="0.25">
      <c r="A60" s="27" t="s">
        <v>69</v>
      </c>
      <c r="B60" s="27"/>
      <c r="C60" s="14"/>
    </row>
    <row r="61" spans="1:16" ht="75" x14ac:dyDescent="0.25">
      <c r="A61" s="27" t="s">
        <v>70</v>
      </c>
      <c r="B61" s="27"/>
      <c r="C61" s="14"/>
    </row>
    <row r="62" spans="1:16" x14ac:dyDescent="0.25">
      <c r="A62" s="27"/>
      <c r="B62" s="27"/>
      <c r="C62" s="8"/>
    </row>
    <row r="63" spans="1:16" x14ac:dyDescent="0.25">
      <c r="A63" s="15"/>
      <c r="B63" s="16"/>
      <c r="C63" s="8"/>
    </row>
    <row r="64" spans="1:16" x14ac:dyDescent="0.25">
      <c r="A64" s="6" t="s">
        <v>49</v>
      </c>
      <c r="B64" s="29" t="s">
        <v>50</v>
      </c>
      <c r="C64" s="17"/>
      <c r="G64" s="30"/>
      <c r="H64" s="31"/>
    </row>
    <row r="65" spans="1:8" x14ac:dyDescent="0.25">
      <c r="A65" s="6"/>
      <c r="B65" s="10"/>
      <c r="C65" s="17"/>
      <c r="G65" s="30"/>
      <c r="H65" s="32"/>
    </row>
    <row r="66" spans="1:8" x14ac:dyDescent="0.25">
      <c r="A66" s="6"/>
      <c r="B66" s="10"/>
      <c r="C66" s="17"/>
      <c r="D66" s="30"/>
      <c r="E66" s="32"/>
    </row>
    <row r="67" spans="1:8" x14ac:dyDescent="0.25">
      <c r="A67" s="17"/>
      <c r="B67" s="12"/>
    </row>
    <row r="68" spans="1:8" x14ac:dyDescent="0.25">
      <c r="A68" s="28" t="s">
        <v>71</v>
      </c>
      <c r="B68" s="26" t="s">
        <v>46</v>
      </c>
    </row>
    <row r="69" spans="1:8" x14ac:dyDescent="0.25">
      <c r="A69" t="s">
        <v>73</v>
      </c>
      <c r="B69" t="s">
        <v>47</v>
      </c>
    </row>
  </sheetData>
  <mergeCells count="9">
    <mergeCell ref="G64:H64"/>
    <mergeCell ref="G65:H65"/>
    <mergeCell ref="D66:E66"/>
    <mergeCell ref="A6:C6"/>
    <mergeCell ref="A10:C10"/>
    <mergeCell ref="A9:P9"/>
    <mergeCell ref="D11:P11"/>
    <mergeCell ref="A7:P7"/>
    <mergeCell ref="A8:P8"/>
  </mergeCells>
  <pageMargins left="0.51181102362204722" right="0.51181102362204722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ignoredErrors>
    <ignoredError sqref="C52" formula="1"/>
    <ignoredError sqref="P16:P18 P21:P29 P31:P39 P41 P43:P4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2025-12-09T23:03:00Z</cp:lastPrinted>
  <dcterms:created xsi:type="dcterms:W3CDTF">2018-04-17T18:57:16Z</dcterms:created>
  <dcterms:modified xsi:type="dcterms:W3CDTF">2025-12-09T23:03:05Z</dcterms:modified>
</cp:coreProperties>
</file>